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ypnos\CKO\ORG\ČAKALNE DOBE\Čakalni seznami od 2017\Kazalniki EDP\"/>
    </mc:Choice>
  </mc:AlternateContent>
  <bookViews>
    <workbookView xWindow="0" yWindow="0" windowWidth="14265" windowHeight="5295"/>
  </bookViews>
  <sheets>
    <sheet name="Tabela1 - kazalniki (mesec x)" sheetId="1" r:id="rId1"/>
  </sheets>
  <definedNames>
    <definedName name="_xlnm.Print_Area" localSheetId="0">'Tabela1 - kazalniki (mesec x)'!$A$1:$N$37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M34" i="1"/>
  <c r="L34" i="1"/>
  <c r="K34" i="1"/>
  <c r="J34" i="1"/>
  <c r="I34" i="1"/>
  <c r="H34" i="1"/>
  <c r="G34" i="1"/>
  <c r="F34" i="1"/>
  <c r="E34" i="1"/>
  <c r="D34" i="1"/>
  <c r="C34" i="1"/>
  <c r="K33" i="1" l="1"/>
  <c r="K32" i="1"/>
  <c r="C32" i="1" l="1"/>
  <c r="D32" i="1"/>
  <c r="E32" i="1"/>
  <c r="F32" i="1"/>
  <c r="G32" i="1"/>
  <c r="H32" i="1"/>
  <c r="I32" i="1"/>
  <c r="J32" i="1"/>
  <c r="L32" i="1"/>
  <c r="M32" i="1"/>
  <c r="N32" i="1"/>
  <c r="K28" i="1"/>
  <c r="K27" i="1"/>
  <c r="K23" i="1"/>
  <c r="K22" i="1"/>
  <c r="J33" i="1"/>
  <c r="J28" i="1"/>
  <c r="J27" i="1"/>
  <c r="J23" i="1"/>
  <c r="J22" i="1"/>
  <c r="J18" i="1"/>
  <c r="K18" i="1"/>
  <c r="J17" i="1"/>
  <c r="K17" i="1"/>
  <c r="K16" i="1"/>
  <c r="J16" i="1"/>
  <c r="K15" i="1"/>
  <c r="J15" i="1"/>
  <c r="J11" i="1"/>
  <c r="K11" i="1"/>
  <c r="J10" i="1"/>
  <c r="K10" i="1"/>
  <c r="J9" i="1"/>
  <c r="K9" i="1"/>
  <c r="J8" i="1"/>
  <c r="K8" i="1"/>
  <c r="D33" i="1" l="1"/>
  <c r="E33" i="1"/>
  <c r="F33" i="1"/>
  <c r="G33" i="1"/>
  <c r="H33" i="1"/>
  <c r="I33" i="1"/>
  <c r="L33" i="1"/>
  <c r="M33" i="1"/>
  <c r="N33" i="1"/>
  <c r="C33" i="1"/>
  <c r="D28" i="1" l="1"/>
  <c r="E28" i="1"/>
  <c r="F28" i="1"/>
  <c r="G28" i="1"/>
  <c r="H28" i="1"/>
  <c r="I28" i="1"/>
  <c r="L28" i="1"/>
  <c r="M28" i="1"/>
  <c r="N28" i="1"/>
  <c r="C28" i="1"/>
  <c r="D23" i="1"/>
  <c r="E23" i="1"/>
  <c r="F23" i="1"/>
  <c r="G23" i="1"/>
  <c r="H23" i="1"/>
  <c r="I23" i="1"/>
  <c r="L23" i="1"/>
  <c r="M23" i="1"/>
  <c r="N23" i="1"/>
  <c r="C23" i="1"/>
  <c r="D27" i="1"/>
  <c r="E27" i="1"/>
  <c r="F27" i="1"/>
  <c r="G27" i="1"/>
  <c r="H27" i="1"/>
  <c r="I27" i="1"/>
  <c r="L27" i="1"/>
  <c r="M27" i="1"/>
  <c r="N27" i="1"/>
  <c r="C27" i="1"/>
  <c r="D22" i="1"/>
  <c r="E22" i="1"/>
  <c r="F22" i="1"/>
  <c r="G22" i="1"/>
  <c r="H22" i="1"/>
  <c r="I22" i="1"/>
  <c r="L22" i="1"/>
  <c r="M22" i="1"/>
  <c r="N22" i="1"/>
  <c r="C22" i="1"/>
  <c r="D18" i="1"/>
  <c r="E18" i="1"/>
  <c r="F18" i="1"/>
  <c r="G18" i="1"/>
  <c r="H18" i="1"/>
  <c r="I18" i="1"/>
  <c r="L18" i="1"/>
  <c r="M18" i="1"/>
  <c r="N18" i="1"/>
  <c r="C18" i="1"/>
  <c r="D17" i="1"/>
  <c r="E17" i="1"/>
  <c r="F17" i="1"/>
  <c r="G17" i="1"/>
  <c r="H17" i="1"/>
  <c r="I17" i="1"/>
  <c r="L17" i="1"/>
  <c r="M17" i="1"/>
  <c r="N17" i="1"/>
  <c r="C17" i="1"/>
  <c r="D16" i="1"/>
  <c r="E16" i="1"/>
  <c r="F16" i="1"/>
  <c r="G16" i="1"/>
  <c r="H16" i="1"/>
  <c r="I16" i="1"/>
  <c r="L16" i="1"/>
  <c r="M16" i="1"/>
  <c r="N16" i="1"/>
  <c r="C16" i="1"/>
  <c r="D15" i="1"/>
  <c r="E15" i="1"/>
  <c r="F15" i="1"/>
  <c r="G15" i="1"/>
  <c r="H15" i="1"/>
  <c r="I15" i="1"/>
  <c r="L15" i="1"/>
  <c r="M15" i="1"/>
  <c r="N15" i="1"/>
  <c r="C15" i="1"/>
  <c r="D11" i="1"/>
  <c r="E11" i="1"/>
  <c r="F11" i="1"/>
  <c r="G11" i="1"/>
  <c r="H11" i="1"/>
  <c r="I11" i="1"/>
  <c r="L11" i="1"/>
  <c r="M11" i="1"/>
  <c r="N11" i="1"/>
  <c r="C11" i="1"/>
  <c r="D10" i="1"/>
  <c r="E10" i="1"/>
  <c r="F10" i="1"/>
  <c r="G10" i="1"/>
  <c r="H10" i="1"/>
  <c r="I10" i="1"/>
  <c r="L10" i="1"/>
  <c r="M10" i="1"/>
  <c r="N10" i="1"/>
  <c r="C10" i="1"/>
  <c r="D9" i="1"/>
  <c r="E9" i="1"/>
  <c r="F9" i="1"/>
  <c r="G9" i="1"/>
  <c r="H9" i="1"/>
  <c r="I9" i="1"/>
  <c r="L9" i="1"/>
  <c r="M9" i="1"/>
  <c r="N9" i="1"/>
  <c r="C9" i="1"/>
  <c r="D8" i="1"/>
  <c r="E8" i="1"/>
  <c r="F8" i="1"/>
  <c r="G8" i="1"/>
  <c r="H8" i="1"/>
  <c r="I8" i="1"/>
  <c r="L8" i="1"/>
  <c r="M8" i="1"/>
  <c r="N8" i="1"/>
  <c r="C8" i="1"/>
</calcChain>
</file>

<file path=xl/sharedStrings.xml><?xml version="1.0" encoding="utf-8"?>
<sst xmlns="http://schemas.openxmlformats.org/spreadsheetml/2006/main" count="69" uniqueCount="60">
  <si>
    <t xml:space="preserve">Število čakajočih nad dopustno čakalno dobo </t>
  </si>
  <si>
    <t>število čakajočih v opazovanem mesecu</t>
  </si>
  <si>
    <t>število čakajočih v preteklem mesecu</t>
  </si>
  <si>
    <t>število čakajočih na začetku leta</t>
  </si>
  <si>
    <t xml:space="preserve">K1 m </t>
  </si>
  <si>
    <t>K1 m (%)</t>
  </si>
  <si>
    <t>K1 l</t>
  </si>
  <si>
    <t>K1 l (%)</t>
  </si>
  <si>
    <t>Število čakajočih v okviru dopustne čakalne dobe</t>
  </si>
  <si>
    <t>K2 m</t>
  </si>
  <si>
    <t>K2 m (%)</t>
  </si>
  <si>
    <t>K2 l</t>
  </si>
  <si>
    <t>K2 l (%)</t>
  </si>
  <si>
    <t>Čakalna doba (tj. prvi prosti termin)</t>
  </si>
  <si>
    <t>ČD v opazovanem mesecu</t>
  </si>
  <si>
    <t>ČD v preteklem mesecu</t>
  </si>
  <si>
    <t>ČD na začetku leta</t>
  </si>
  <si>
    <t>K3 m - hitro</t>
  </si>
  <si>
    <t>K3 m - hitro (%)</t>
  </si>
  <si>
    <t>K3 m - redno</t>
  </si>
  <si>
    <t>K3 m - redno (%)</t>
  </si>
  <si>
    <t>K3 m - zelo hitro</t>
  </si>
  <si>
    <t>K3 m- zelo hitro (%)</t>
  </si>
  <si>
    <t>Delež neopravljenih storitev zaradi odsotnosti pacienta</t>
  </si>
  <si>
    <t>K4</t>
  </si>
  <si>
    <t xml:space="preserve"> Delež obravnavanih pacientov v okviru EDP 2018</t>
  </si>
  <si>
    <t>K5</t>
  </si>
  <si>
    <t xml:space="preserve"> Povprečna realizirana čakalna doba pacientov</t>
  </si>
  <si>
    <t>K6</t>
  </si>
  <si>
    <t>Delež realizacije EDP izven rednega delovnega časa</t>
  </si>
  <si>
    <t>K7</t>
  </si>
  <si>
    <t>Artroskopska operacija</t>
  </si>
  <si>
    <t>Endoproteza kolka</t>
  </si>
  <si>
    <t>Operacija kile</t>
  </si>
  <si>
    <t>Operacija na ožilju - arterije in vene</t>
  </si>
  <si>
    <t>Operacija žolčnih kamnov</t>
  </si>
  <si>
    <t>Ortopedska operacija rame</t>
  </si>
  <si>
    <t>Operacije ušes, nosu, ust in grla</t>
  </si>
  <si>
    <t>Operacija stopala - hallux valgus</t>
  </si>
  <si>
    <t>Operacija na ožilju - krčne žile</t>
  </si>
  <si>
    <t>1292, 1308</t>
  </si>
  <si>
    <t>2177, 2178, 2167, 2379, 2166, 2179, 2167, 1265, 2222, 2160, 2381, 2172, 2165, 1241, 2175, 2174, 2161, 1453, 2373, 2162, 1220, 2175, 2376, 2164, 2378, 1211</t>
  </si>
  <si>
    <t>Operacija hrbtenice - ortopedija</t>
  </si>
  <si>
    <t>Operacija hrbtenice - nevrokirurgija</t>
  </si>
  <si>
    <t>1611, 1642, 2108, 2107</t>
  </si>
  <si>
    <t>1611, 1603, 2109, 1164</t>
  </si>
  <si>
    <t>Endoproteza kolena</t>
  </si>
  <si>
    <t>59/140</t>
  </si>
  <si>
    <t>69/90</t>
  </si>
  <si>
    <t>50/149</t>
  </si>
  <si>
    <t>199/710</t>
  </si>
  <si>
    <t>-</t>
  </si>
  <si>
    <t>0/7</t>
  </si>
  <si>
    <t>65/75</t>
  </si>
  <si>
    <t>78/119</t>
  </si>
  <si>
    <t>350/361</t>
  </si>
  <si>
    <t>90/265</t>
  </si>
  <si>
    <t>86/337</t>
  </si>
  <si>
    <t>108/414</t>
  </si>
  <si>
    <t>Tabela 1: Procesni kazalniki julij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</si>
</sst>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0" fontId="3" fillId="0" borderId="4" xfId="1" applyNumberFormat="1" applyFont="1" applyFill="1" applyBorder="1" applyAlignment="1">
      <alignment horizontal="right" vertical="center"/>
    </xf>
    <xf numFmtId="9" fontId="3" fillId="0" borderId="4" xfId="1" applyFont="1" applyFill="1" applyBorder="1" applyAlignment="1">
      <alignment horizontal="right" vertical="center"/>
    </xf>
    <xf numFmtId="10" fontId="3" fillId="0" borderId="0" xfId="1" applyNumberFormat="1" applyFont="1" applyFill="1" applyBorder="1" applyAlignment="1">
      <alignment horizontal="right"/>
    </xf>
    <xf numFmtId="0" fontId="3" fillId="0" borderId="0" xfId="0" applyFont="1" applyBorder="1"/>
    <xf numFmtId="0" fontId="3" fillId="0" borderId="1" xfId="0" quotePrefix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0" fontId="3" fillId="0" borderId="1" xfId="1" applyNumberFormat="1" applyFont="1" applyFill="1" applyBorder="1" applyAlignment="1">
      <alignment horizontal="right" vertical="center"/>
    </xf>
    <xf numFmtId="10" fontId="3" fillId="0" borderId="4" xfId="0" applyNumberFormat="1" applyFont="1" applyFill="1" applyBorder="1" applyAlignment="1">
      <alignment horizontal="right" vertical="center"/>
    </xf>
    <xf numFmtId="10" fontId="3" fillId="0" borderId="1" xfId="0" applyNumberFormat="1" applyFont="1" applyFill="1" applyBorder="1" applyAlignment="1">
      <alignment horizontal="right" vertical="center"/>
    </xf>
    <xf numFmtId="0" fontId="3" fillId="0" borderId="4" xfId="0" quotePrefix="1" applyFont="1" applyFill="1" applyBorder="1" applyAlignment="1">
      <alignment horizontal="right" vertical="center"/>
    </xf>
    <xf numFmtId="0" fontId="3" fillId="0" borderId="1" xfId="0" quotePrefix="1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  <xf numFmtId="10" fontId="3" fillId="0" borderId="1" xfId="1" quotePrefix="1" applyNumberFormat="1" applyFont="1" applyFill="1" applyBorder="1" applyAlignment="1">
      <alignment horizontal="center" vertical="center"/>
    </xf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P37"/>
  <sheetViews>
    <sheetView showGridLines="0" tabSelected="1" view="pageBreakPreview" zoomScaleNormal="100" zoomScaleSheetLayoutView="100" workbookViewId="0">
      <selection activeCell="P4" sqref="P4"/>
    </sheetView>
  </sheetViews>
  <sheetFormatPr defaultRowHeight="12" x14ac:dyDescent="0.2"/>
  <cols>
    <col min="1" max="1" width="44.140625" style="2" customWidth="1"/>
    <col min="2" max="2" width="34.28515625" style="2" customWidth="1"/>
    <col min="3" max="10" width="10.7109375" style="3" customWidth="1"/>
    <col min="11" max="11" width="11.42578125" style="3" customWidth="1"/>
    <col min="12" max="12" width="10.7109375" style="3" customWidth="1"/>
    <col min="13" max="14" width="11.7109375" style="3" customWidth="1"/>
    <col min="15" max="16384" width="9.140625" style="2"/>
  </cols>
  <sheetData>
    <row r="1" spans="1:16" ht="12.75" x14ac:dyDescent="0.2">
      <c r="A1" s="1" t="s">
        <v>59</v>
      </c>
    </row>
    <row r="2" spans="1:16" ht="12.75" thickBot="1" x14ac:dyDescent="0.25"/>
    <row r="3" spans="1:16" ht="51" customHeight="1" thickBot="1" x14ac:dyDescent="0.25">
      <c r="A3" s="4"/>
      <c r="B3" s="5"/>
      <c r="C3" s="6" t="s">
        <v>36</v>
      </c>
      <c r="D3" s="6" t="s">
        <v>35</v>
      </c>
      <c r="E3" s="6" t="s">
        <v>37</v>
      </c>
      <c r="F3" s="7" t="s">
        <v>38</v>
      </c>
      <c r="G3" s="7" t="s">
        <v>39</v>
      </c>
      <c r="H3" s="7" t="s">
        <v>34</v>
      </c>
      <c r="I3" s="7" t="s">
        <v>33</v>
      </c>
      <c r="J3" s="7" t="s">
        <v>42</v>
      </c>
      <c r="K3" s="7" t="s">
        <v>43</v>
      </c>
      <c r="L3" s="7" t="s">
        <v>32</v>
      </c>
      <c r="M3" s="7" t="s">
        <v>46</v>
      </c>
      <c r="N3" s="7" t="s">
        <v>31</v>
      </c>
    </row>
    <row r="4" spans="1:16" ht="156.75" thickBot="1" x14ac:dyDescent="0.25">
      <c r="A4" s="8"/>
      <c r="B4" s="9"/>
      <c r="C4" s="10">
        <v>1604</v>
      </c>
      <c r="D4" s="10">
        <v>1327</v>
      </c>
      <c r="E4" s="11" t="s">
        <v>41</v>
      </c>
      <c r="F4" s="12">
        <v>1607</v>
      </c>
      <c r="G4" s="12">
        <v>1311</v>
      </c>
      <c r="H4" s="12" t="s">
        <v>40</v>
      </c>
      <c r="I4" s="12">
        <v>1342</v>
      </c>
      <c r="J4" s="13" t="s">
        <v>44</v>
      </c>
      <c r="K4" s="13" t="s">
        <v>45</v>
      </c>
      <c r="L4" s="12">
        <v>1624</v>
      </c>
      <c r="M4" s="12">
        <v>1626</v>
      </c>
      <c r="N4" s="12">
        <v>2006</v>
      </c>
    </row>
    <row r="5" spans="1:16" ht="15.6" customHeight="1" thickBot="1" x14ac:dyDescent="0.25">
      <c r="A5" s="29" t="s">
        <v>0</v>
      </c>
      <c r="B5" s="14" t="s">
        <v>1</v>
      </c>
      <c r="C5" s="15">
        <v>1</v>
      </c>
      <c r="D5" s="15">
        <v>0</v>
      </c>
      <c r="E5" s="15">
        <v>486</v>
      </c>
      <c r="F5" s="16">
        <v>300</v>
      </c>
      <c r="G5" s="16">
        <v>545</v>
      </c>
      <c r="H5" s="16">
        <v>0</v>
      </c>
      <c r="I5" s="16">
        <v>0</v>
      </c>
      <c r="J5" s="16">
        <v>1</v>
      </c>
      <c r="K5" s="16">
        <v>298</v>
      </c>
      <c r="L5" s="16">
        <v>40</v>
      </c>
      <c r="M5" s="16">
        <v>118</v>
      </c>
      <c r="N5" s="16">
        <v>70</v>
      </c>
    </row>
    <row r="6" spans="1:16" ht="15.6" customHeight="1" thickBot="1" x14ac:dyDescent="0.25">
      <c r="A6" s="30"/>
      <c r="B6" s="14" t="s">
        <v>2</v>
      </c>
      <c r="C6" s="15">
        <v>0</v>
      </c>
      <c r="D6" s="15">
        <v>0</v>
      </c>
      <c r="E6" s="15">
        <v>475</v>
      </c>
      <c r="F6" s="16">
        <v>272</v>
      </c>
      <c r="G6" s="16">
        <v>544</v>
      </c>
      <c r="H6" s="16">
        <v>0</v>
      </c>
      <c r="I6" s="16">
        <v>0</v>
      </c>
      <c r="J6" s="16">
        <v>1</v>
      </c>
      <c r="K6" s="16">
        <v>309</v>
      </c>
      <c r="L6" s="16">
        <v>54</v>
      </c>
      <c r="M6" s="16">
        <v>105</v>
      </c>
      <c r="N6" s="16">
        <v>92</v>
      </c>
    </row>
    <row r="7" spans="1:16" ht="15.6" customHeight="1" thickBot="1" x14ac:dyDescent="0.25">
      <c r="A7" s="30"/>
      <c r="B7" s="14" t="s">
        <v>3</v>
      </c>
      <c r="C7" s="15">
        <v>2</v>
      </c>
      <c r="D7" s="15">
        <v>0</v>
      </c>
      <c r="E7" s="15">
        <v>486</v>
      </c>
      <c r="F7" s="16">
        <v>286</v>
      </c>
      <c r="G7" s="16">
        <v>491</v>
      </c>
      <c r="H7" s="16">
        <v>0</v>
      </c>
      <c r="I7" s="16">
        <v>0</v>
      </c>
      <c r="J7" s="16">
        <v>8</v>
      </c>
      <c r="K7" s="16">
        <v>329</v>
      </c>
      <c r="L7" s="16">
        <v>31</v>
      </c>
      <c r="M7" s="16">
        <v>196</v>
      </c>
      <c r="N7" s="16">
        <v>157</v>
      </c>
    </row>
    <row r="8" spans="1:16" ht="15.6" customHeight="1" thickBot="1" x14ac:dyDescent="0.25">
      <c r="A8" s="30"/>
      <c r="B8" s="14" t="s">
        <v>4</v>
      </c>
      <c r="C8" s="15">
        <f>C5-C6</f>
        <v>1</v>
      </c>
      <c r="D8" s="15">
        <f t="shared" ref="D8:N8" si="0">D5-D6</f>
        <v>0</v>
      </c>
      <c r="E8" s="15">
        <f t="shared" si="0"/>
        <v>11</v>
      </c>
      <c r="F8" s="15">
        <f t="shared" si="0"/>
        <v>28</v>
      </c>
      <c r="G8" s="15">
        <f t="shared" si="0"/>
        <v>1</v>
      </c>
      <c r="H8" s="15">
        <f t="shared" si="0"/>
        <v>0</v>
      </c>
      <c r="I8" s="15">
        <f t="shared" si="0"/>
        <v>0</v>
      </c>
      <c r="J8" s="15">
        <f t="shared" si="0"/>
        <v>0</v>
      </c>
      <c r="K8" s="15">
        <f t="shared" si="0"/>
        <v>-11</v>
      </c>
      <c r="L8" s="15">
        <f t="shared" si="0"/>
        <v>-14</v>
      </c>
      <c r="M8" s="15">
        <f t="shared" si="0"/>
        <v>13</v>
      </c>
      <c r="N8" s="15">
        <f t="shared" si="0"/>
        <v>-22</v>
      </c>
    </row>
    <row r="9" spans="1:16" ht="15.6" customHeight="1" thickBot="1" x14ac:dyDescent="0.25">
      <c r="A9" s="30"/>
      <c r="B9" s="14" t="s">
        <v>5</v>
      </c>
      <c r="C9" s="17" t="e">
        <f>(C5/C6)-1</f>
        <v>#DIV/0!</v>
      </c>
      <c r="D9" s="17" t="e">
        <f t="shared" ref="D9:N9" si="1">(D5/D6)-1</f>
        <v>#DIV/0!</v>
      </c>
      <c r="E9" s="17">
        <f t="shared" si="1"/>
        <v>2.3157894736842044E-2</v>
      </c>
      <c r="F9" s="17">
        <f t="shared" si="1"/>
        <v>0.10294117647058831</v>
      </c>
      <c r="G9" s="17">
        <f t="shared" si="1"/>
        <v>1.8382352941177516E-3</v>
      </c>
      <c r="H9" s="18" t="e">
        <f t="shared" si="1"/>
        <v>#DIV/0!</v>
      </c>
      <c r="I9" s="17" t="e">
        <f t="shared" si="1"/>
        <v>#DIV/0!</v>
      </c>
      <c r="J9" s="17">
        <f t="shared" si="1"/>
        <v>0</v>
      </c>
      <c r="K9" s="17">
        <f t="shared" si="1"/>
        <v>-3.5598705501618144E-2</v>
      </c>
      <c r="L9" s="17">
        <f t="shared" si="1"/>
        <v>-0.2592592592592593</v>
      </c>
      <c r="M9" s="17">
        <f t="shared" si="1"/>
        <v>0.12380952380952381</v>
      </c>
      <c r="N9" s="17">
        <f t="shared" si="1"/>
        <v>-0.23913043478260865</v>
      </c>
      <c r="O9" s="19"/>
      <c r="P9" s="20"/>
    </row>
    <row r="10" spans="1:16" ht="15.6" customHeight="1" thickBot="1" x14ac:dyDescent="0.25">
      <c r="A10" s="30"/>
      <c r="B10" s="14" t="s">
        <v>6</v>
      </c>
      <c r="C10" s="15">
        <f>C5-C7</f>
        <v>-1</v>
      </c>
      <c r="D10" s="15">
        <f t="shared" ref="D10:N10" si="2">D5-D7</f>
        <v>0</v>
      </c>
      <c r="E10" s="15">
        <f t="shared" si="2"/>
        <v>0</v>
      </c>
      <c r="F10" s="15">
        <f t="shared" si="2"/>
        <v>14</v>
      </c>
      <c r="G10" s="15">
        <f t="shared" si="2"/>
        <v>54</v>
      </c>
      <c r="H10" s="15">
        <f t="shared" si="2"/>
        <v>0</v>
      </c>
      <c r="I10" s="15">
        <f t="shared" si="2"/>
        <v>0</v>
      </c>
      <c r="J10" s="15">
        <f t="shared" si="2"/>
        <v>-7</v>
      </c>
      <c r="K10" s="15">
        <f t="shared" si="2"/>
        <v>-31</v>
      </c>
      <c r="L10" s="15">
        <f t="shared" si="2"/>
        <v>9</v>
      </c>
      <c r="M10" s="15">
        <f t="shared" si="2"/>
        <v>-78</v>
      </c>
      <c r="N10" s="15">
        <f t="shared" si="2"/>
        <v>-87</v>
      </c>
    </row>
    <row r="11" spans="1:16" ht="15.6" customHeight="1" thickBot="1" x14ac:dyDescent="0.25">
      <c r="A11" s="31"/>
      <c r="B11" s="14" t="s">
        <v>7</v>
      </c>
      <c r="C11" s="17">
        <f>(C5/C7)-1</f>
        <v>-0.5</v>
      </c>
      <c r="D11" s="17" t="e">
        <f t="shared" ref="D11:N11" si="3">(D5/D7)-1</f>
        <v>#DIV/0!</v>
      </c>
      <c r="E11" s="17">
        <f t="shared" si="3"/>
        <v>0</v>
      </c>
      <c r="F11" s="17">
        <f t="shared" si="3"/>
        <v>4.8951048951048959E-2</v>
      </c>
      <c r="G11" s="17">
        <f t="shared" si="3"/>
        <v>0.10997963340122197</v>
      </c>
      <c r="H11" s="17" t="e">
        <f t="shared" si="3"/>
        <v>#DIV/0!</v>
      </c>
      <c r="I11" s="17" t="e">
        <f t="shared" si="3"/>
        <v>#DIV/0!</v>
      </c>
      <c r="J11" s="17">
        <f t="shared" si="3"/>
        <v>-0.875</v>
      </c>
      <c r="K11" s="17">
        <f t="shared" si="3"/>
        <v>-9.4224924012158096E-2</v>
      </c>
      <c r="L11" s="17">
        <f t="shared" si="3"/>
        <v>0.29032258064516125</v>
      </c>
      <c r="M11" s="17">
        <f t="shared" si="3"/>
        <v>-0.39795918367346939</v>
      </c>
      <c r="N11" s="17">
        <f t="shared" si="3"/>
        <v>-0.55414012738853502</v>
      </c>
    </row>
    <row r="12" spans="1:16" ht="15.6" customHeight="1" thickBot="1" x14ac:dyDescent="0.25">
      <c r="A12" s="29" t="s">
        <v>8</v>
      </c>
      <c r="B12" s="14" t="s">
        <v>1</v>
      </c>
      <c r="C12" s="15">
        <v>50</v>
      </c>
      <c r="D12" s="15">
        <v>25</v>
      </c>
      <c r="E12" s="15">
        <v>234</v>
      </c>
      <c r="F12" s="16">
        <v>45</v>
      </c>
      <c r="G12" s="16">
        <v>14</v>
      </c>
      <c r="H12" s="16">
        <v>5</v>
      </c>
      <c r="I12" s="16">
        <v>27</v>
      </c>
      <c r="J12" s="16">
        <v>67</v>
      </c>
      <c r="K12" s="16">
        <v>24</v>
      </c>
      <c r="L12" s="16">
        <v>157</v>
      </c>
      <c r="M12" s="16">
        <v>223</v>
      </c>
      <c r="N12" s="16">
        <v>137</v>
      </c>
    </row>
    <row r="13" spans="1:16" ht="15.6" customHeight="1" thickBot="1" x14ac:dyDescent="0.25">
      <c r="A13" s="30"/>
      <c r="B13" s="14" t="s">
        <v>2</v>
      </c>
      <c r="C13" s="15">
        <v>50</v>
      </c>
      <c r="D13" s="15">
        <v>24</v>
      </c>
      <c r="E13" s="15">
        <v>270</v>
      </c>
      <c r="F13" s="16">
        <v>38</v>
      </c>
      <c r="G13" s="16">
        <v>13</v>
      </c>
      <c r="H13" s="16">
        <v>5</v>
      </c>
      <c r="I13" s="16">
        <v>27</v>
      </c>
      <c r="J13" s="16">
        <v>59</v>
      </c>
      <c r="K13" s="16">
        <v>11</v>
      </c>
      <c r="L13" s="16">
        <v>155</v>
      </c>
      <c r="M13" s="16">
        <v>239</v>
      </c>
      <c r="N13" s="16">
        <v>135</v>
      </c>
    </row>
    <row r="14" spans="1:16" ht="15.6" customHeight="1" thickBot="1" x14ac:dyDescent="0.25">
      <c r="A14" s="30"/>
      <c r="B14" s="14" t="s">
        <v>3</v>
      </c>
      <c r="C14" s="15">
        <v>52</v>
      </c>
      <c r="D14" s="15">
        <v>27</v>
      </c>
      <c r="E14" s="15">
        <v>141</v>
      </c>
      <c r="F14" s="16">
        <v>19</v>
      </c>
      <c r="G14" s="16">
        <v>4</v>
      </c>
      <c r="H14" s="16">
        <v>5</v>
      </c>
      <c r="I14" s="16">
        <v>33</v>
      </c>
      <c r="J14" s="16">
        <v>40</v>
      </c>
      <c r="K14" s="16">
        <v>26</v>
      </c>
      <c r="L14" s="16">
        <v>200</v>
      </c>
      <c r="M14" s="16">
        <v>137</v>
      </c>
      <c r="N14" s="16">
        <v>77</v>
      </c>
    </row>
    <row r="15" spans="1:16" ht="15.6" customHeight="1" thickBot="1" x14ac:dyDescent="0.25">
      <c r="A15" s="30"/>
      <c r="B15" s="14" t="s">
        <v>9</v>
      </c>
      <c r="C15" s="15">
        <f>C12-C13</f>
        <v>0</v>
      </c>
      <c r="D15" s="15">
        <f t="shared" ref="D15:N15" si="4">D12-D13</f>
        <v>1</v>
      </c>
      <c r="E15" s="15">
        <f t="shared" si="4"/>
        <v>-36</v>
      </c>
      <c r="F15" s="15">
        <f t="shared" si="4"/>
        <v>7</v>
      </c>
      <c r="G15" s="15">
        <f t="shared" si="4"/>
        <v>1</v>
      </c>
      <c r="H15" s="15">
        <f t="shared" si="4"/>
        <v>0</v>
      </c>
      <c r="I15" s="15">
        <f t="shared" si="4"/>
        <v>0</v>
      </c>
      <c r="J15" s="15">
        <f t="shared" si="4"/>
        <v>8</v>
      </c>
      <c r="K15" s="15">
        <f t="shared" si="4"/>
        <v>13</v>
      </c>
      <c r="L15" s="15">
        <f t="shared" si="4"/>
        <v>2</v>
      </c>
      <c r="M15" s="15">
        <f t="shared" si="4"/>
        <v>-16</v>
      </c>
      <c r="N15" s="15">
        <f t="shared" si="4"/>
        <v>2</v>
      </c>
    </row>
    <row r="16" spans="1:16" ht="15.6" customHeight="1" thickBot="1" x14ac:dyDescent="0.25">
      <c r="A16" s="30"/>
      <c r="B16" s="14" t="s">
        <v>10</v>
      </c>
      <c r="C16" s="17">
        <f>(C12/C13)-1</f>
        <v>0</v>
      </c>
      <c r="D16" s="17">
        <f t="shared" ref="D16:N16" si="5">(D12/D13)-1</f>
        <v>4.1666666666666741E-2</v>
      </c>
      <c r="E16" s="17">
        <f t="shared" si="5"/>
        <v>-0.1333333333333333</v>
      </c>
      <c r="F16" s="17">
        <f t="shared" si="5"/>
        <v>0.18421052631578938</v>
      </c>
      <c r="G16" s="17">
        <f t="shared" si="5"/>
        <v>7.6923076923076872E-2</v>
      </c>
      <c r="H16" s="17">
        <f t="shared" si="5"/>
        <v>0</v>
      </c>
      <c r="I16" s="17">
        <f t="shared" si="5"/>
        <v>0</v>
      </c>
      <c r="J16" s="17">
        <f t="shared" si="5"/>
        <v>0.13559322033898313</v>
      </c>
      <c r="K16" s="17">
        <f t="shared" si="5"/>
        <v>1.1818181818181817</v>
      </c>
      <c r="L16" s="17">
        <f t="shared" si="5"/>
        <v>1.2903225806451646E-2</v>
      </c>
      <c r="M16" s="17">
        <f t="shared" si="5"/>
        <v>-6.6945606694560622E-2</v>
      </c>
      <c r="N16" s="17">
        <f t="shared" si="5"/>
        <v>1.4814814814814836E-2</v>
      </c>
    </row>
    <row r="17" spans="1:14" ht="15.6" customHeight="1" thickBot="1" x14ac:dyDescent="0.25">
      <c r="A17" s="30"/>
      <c r="B17" s="14" t="s">
        <v>11</v>
      </c>
      <c r="C17" s="15">
        <f>C12-C14</f>
        <v>-2</v>
      </c>
      <c r="D17" s="15">
        <f t="shared" ref="D17:N17" si="6">D12-D14</f>
        <v>-2</v>
      </c>
      <c r="E17" s="15">
        <f t="shared" si="6"/>
        <v>93</v>
      </c>
      <c r="F17" s="15">
        <f t="shared" si="6"/>
        <v>26</v>
      </c>
      <c r="G17" s="15">
        <f t="shared" si="6"/>
        <v>10</v>
      </c>
      <c r="H17" s="15">
        <f t="shared" si="6"/>
        <v>0</v>
      </c>
      <c r="I17" s="15">
        <f t="shared" si="6"/>
        <v>-6</v>
      </c>
      <c r="J17" s="15">
        <f t="shared" si="6"/>
        <v>27</v>
      </c>
      <c r="K17" s="15">
        <f t="shared" si="6"/>
        <v>-2</v>
      </c>
      <c r="L17" s="15">
        <f t="shared" si="6"/>
        <v>-43</v>
      </c>
      <c r="M17" s="15">
        <f t="shared" si="6"/>
        <v>86</v>
      </c>
      <c r="N17" s="15">
        <f t="shared" si="6"/>
        <v>60</v>
      </c>
    </row>
    <row r="18" spans="1:14" ht="15.6" customHeight="1" thickBot="1" x14ac:dyDescent="0.25">
      <c r="A18" s="31"/>
      <c r="B18" s="14" t="s">
        <v>12</v>
      </c>
      <c r="C18" s="17">
        <f>(C12/C14)-1</f>
        <v>-3.8461538461538436E-2</v>
      </c>
      <c r="D18" s="17">
        <f t="shared" ref="D18:N18" si="7">(D12/D14)-1</f>
        <v>-7.407407407407407E-2</v>
      </c>
      <c r="E18" s="17">
        <f t="shared" si="7"/>
        <v>0.65957446808510634</v>
      </c>
      <c r="F18" s="17">
        <f t="shared" si="7"/>
        <v>1.3684210526315788</v>
      </c>
      <c r="G18" s="17">
        <f t="shared" si="7"/>
        <v>2.5</v>
      </c>
      <c r="H18" s="17">
        <f t="shared" si="7"/>
        <v>0</v>
      </c>
      <c r="I18" s="17">
        <f t="shared" si="7"/>
        <v>-0.18181818181818177</v>
      </c>
      <c r="J18" s="17">
        <f t="shared" si="7"/>
        <v>0.67500000000000004</v>
      </c>
      <c r="K18" s="17">
        <f t="shared" si="7"/>
        <v>-7.6923076923076872E-2</v>
      </c>
      <c r="L18" s="17">
        <f t="shared" si="7"/>
        <v>-0.21499999999999997</v>
      </c>
      <c r="M18" s="17">
        <f t="shared" si="7"/>
        <v>0.62773722627737216</v>
      </c>
      <c r="N18" s="17">
        <f t="shared" si="7"/>
        <v>0.77922077922077926</v>
      </c>
    </row>
    <row r="19" spans="1:14" ht="15.6" customHeight="1" thickBot="1" x14ac:dyDescent="0.25">
      <c r="A19" s="29" t="s">
        <v>13</v>
      </c>
      <c r="B19" s="14" t="s">
        <v>14</v>
      </c>
      <c r="C19" s="15">
        <v>68</v>
      </c>
      <c r="D19" s="15">
        <v>90</v>
      </c>
      <c r="E19" s="15">
        <v>74</v>
      </c>
      <c r="F19" s="16">
        <v>240</v>
      </c>
      <c r="G19" s="16">
        <v>390</v>
      </c>
      <c r="H19" s="16">
        <v>0</v>
      </c>
      <c r="I19" s="16">
        <v>90</v>
      </c>
      <c r="J19" s="16">
        <v>50</v>
      </c>
      <c r="K19" s="16">
        <v>271</v>
      </c>
      <c r="L19" s="16">
        <v>75</v>
      </c>
      <c r="M19" s="16">
        <v>78</v>
      </c>
      <c r="N19" s="16">
        <v>80</v>
      </c>
    </row>
    <row r="20" spans="1:14" ht="15.6" customHeight="1" thickBot="1" x14ac:dyDescent="0.25">
      <c r="A20" s="30"/>
      <c r="B20" s="14" t="s">
        <v>15</v>
      </c>
      <c r="C20" s="15">
        <v>68</v>
      </c>
      <c r="D20" s="15">
        <v>55</v>
      </c>
      <c r="E20" s="15">
        <v>74</v>
      </c>
      <c r="F20" s="16">
        <v>240</v>
      </c>
      <c r="G20" s="16">
        <v>390</v>
      </c>
      <c r="H20" s="16">
        <v>0</v>
      </c>
      <c r="I20" s="16">
        <v>50</v>
      </c>
      <c r="J20" s="16">
        <v>50</v>
      </c>
      <c r="K20" s="16">
        <v>252</v>
      </c>
      <c r="L20" s="16">
        <v>75</v>
      </c>
      <c r="M20" s="16">
        <v>78</v>
      </c>
      <c r="N20" s="16">
        <v>80</v>
      </c>
    </row>
    <row r="21" spans="1:14" ht="15.6" customHeight="1" thickBot="1" x14ac:dyDescent="0.25">
      <c r="A21" s="30"/>
      <c r="B21" s="14" t="s">
        <v>16</v>
      </c>
      <c r="C21" s="15">
        <v>68</v>
      </c>
      <c r="D21" s="15">
        <v>0</v>
      </c>
      <c r="E21" s="15">
        <v>91</v>
      </c>
      <c r="F21" s="16">
        <v>180</v>
      </c>
      <c r="G21" s="16">
        <v>390</v>
      </c>
      <c r="H21" s="16">
        <v>0</v>
      </c>
      <c r="I21" s="16">
        <v>20</v>
      </c>
      <c r="J21" s="16">
        <v>67</v>
      </c>
      <c r="K21" s="16">
        <v>180</v>
      </c>
      <c r="L21" s="16">
        <v>75</v>
      </c>
      <c r="M21" s="16">
        <v>78</v>
      </c>
      <c r="N21" s="16">
        <v>99</v>
      </c>
    </row>
    <row r="22" spans="1:14" ht="15.6" customHeight="1" thickBot="1" x14ac:dyDescent="0.25">
      <c r="A22" s="30"/>
      <c r="B22" s="14" t="s">
        <v>17</v>
      </c>
      <c r="C22" s="15">
        <f>C19-C20</f>
        <v>0</v>
      </c>
      <c r="D22" s="15">
        <f t="shared" ref="D22:N22" si="8">D19-D20</f>
        <v>35</v>
      </c>
      <c r="E22" s="15">
        <f t="shared" si="8"/>
        <v>0</v>
      </c>
      <c r="F22" s="15">
        <f t="shared" si="8"/>
        <v>0</v>
      </c>
      <c r="G22" s="15">
        <f t="shared" si="8"/>
        <v>0</v>
      </c>
      <c r="H22" s="15">
        <f t="shared" si="8"/>
        <v>0</v>
      </c>
      <c r="I22" s="15">
        <f t="shared" si="8"/>
        <v>40</v>
      </c>
      <c r="J22" s="15">
        <f t="shared" ref="J22:K22" si="9">J19-J20</f>
        <v>0</v>
      </c>
      <c r="K22" s="15">
        <f t="shared" si="9"/>
        <v>19</v>
      </c>
      <c r="L22" s="15">
        <f t="shared" si="8"/>
        <v>0</v>
      </c>
      <c r="M22" s="15">
        <f t="shared" si="8"/>
        <v>0</v>
      </c>
      <c r="N22" s="15">
        <f t="shared" si="8"/>
        <v>0</v>
      </c>
    </row>
    <row r="23" spans="1:14" ht="15.6" customHeight="1" thickBot="1" x14ac:dyDescent="0.25">
      <c r="A23" s="30"/>
      <c r="B23" s="14" t="s">
        <v>18</v>
      </c>
      <c r="C23" s="17">
        <f>(C19/C20)-1</f>
        <v>0</v>
      </c>
      <c r="D23" s="17">
        <f t="shared" ref="D23:N23" si="10">(D19/D20)-1</f>
        <v>0.63636363636363646</v>
      </c>
      <c r="E23" s="17">
        <f t="shared" si="10"/>
        <v>0</v>
      </c>
      <c r="F23" s="17">
        <f t="shared" si="10"/>
        <v>0</v>
      </c>
      <c r="G23" s="17">
        <f t="shared" si="10"/>
        <v>0</v>
      </c>
      <c r="H23" s="17" t="e">
        <f t="shared" si="10"/>
        <v>#DIV/0!</v>
      </c>
      <c r="I23" s="17">
        <f t="shared" si="10"/>
        <v>0.8</v>
      </c>
      <c r="J23" s="17">
        <f t="shared" ref="J23:K23" si="11">(J19/J20)-1</f>
        <v>0</v>
      </c>
      <c r="K23" s="17">
        <f t="shared" si="11"/>
        <v>7.5396825396825351E-2</v>
      </c>
      <c r="L23" s="17">
        <f t="shared" si="10"/>
        <v>0</v>
      </c>
      <c r="M23" s="17">
        <f t="shared" si="10"/>
        <v>0</v>
      </c>
      <c r="N23" s="17">
        <f t="shared" si="10"/>
        <v>0</v>
      </c>
    </row>
    <row r="24" spans="1:14" ht="15.6" customHeight="1" thickBot="1" x14ac:dyDescent="0.25">
      <c r="A24" s="30"/>
      <c r="B24" s="14" t="s">
        <v>14</v>
      </c>
      <c r="C24" s="15">
        <v>125</v>
      </c>
      <c r="D24" s="15">
        <v>120</v>
      </c>
      <c r="E24" s="15">
        <v>226</v>
      </c>
      <c r="F24" s="16">
        <v>780</v>
      </c>
      <c r="G24" s="16">
        <v>1050</v>
      </c>
      <c r="H24" s="16">
        <v>14</v>
      </c>
      <c r="I24" s="16">
        <v>140</v>
      </c>
      <c r="J24" s="16">
        <v>120</v>
      </c>
      <c r="K24" s="16">
        <v>363</v>
      </c>
      <c r="L24" s="16">
        <v>160</v>
      </c>
      <c r="M24" s="16">
        <v>210</v>
      </c>
      <c r="N24" s="16">
        <v>250</v>
      </c>
    </row>
    <row r="25" spans="1:14" ht="15.6" customHeight="1" thickBot="1" x14ac:dyDescent="0.25">
      <c r="A25" s="30"/>
      <c r="B25" s="14" t="s">
        <v>15</v>
      </c>
      <c r="C25" s="15">
        <v>125</v>
      </c>
      <c r="D25" s="15">
        <v>90</v>
      </c>
      <c r="E25" s="15">
        <v>259</v>
      </c>
      <c r="F25" s="16">
        <v>780</v>
      </c>
      <c r="G25" s="16">
        <v>1050</v>
      </c>
      <c r="H25" s="16">
        <v>14</v>
      </c>
      <c r="I25" s="16">
        <v>100</v>
      </c>
      <c r="J25" s="16">
        <v>120</v>
      </c>
      <c r="K25" s="16">
        <v>353</v>
      </c>
      <c r="L25" s="16">
        <v>160</v>
      </c>
      <c r="M25" s="16">
        <v>210</v>
      </c>
      <c r="N25" s="16">
        <v>250</v>
      </c>
    </row>
    <row r="26" spans="1:14" ht="15.6" customHeight="1" thickBot="1" x14ac:dyDescent="0.25">
      <c r="A26" s="30"/>
      <c r="B26" s="14" t="s">
        <v>16</v>
      </c>
      <c r="C26" s="15">
        <v>125</v>
      </c>
      <c r="D26" s="15">
        <v>40</v>
      </c>
      <c r="E26" s="15">
        <v>342</v>
      </c>
      <c r="F26" s="16">
        <v>851</v>
      </c>
      <c r="G26" s="16">
        <v>1050</v>
      </c>
      <c r="H26" s="16">
        <v>22</v>
      </c>
      <c r="I26" s="16">
        <v>50</v>
      </c>
      <c r="J26" s="16">
        <v>151</v>
      </c>
      <c r="K26" s="16">
        <v>361</v>
      </c>
      <c r="L26" s="16">
        <v>250</v>
      </c>
      <c r="M26" s="16">
        <v>280</v>
      </c>
      <c r="N26" s="16">
        <v>390</v>
      </c>
    </row>
    <row r="27" spans="1:14" ht="15.6" customHeight="1" thickBot="1" x14ac:dyDescent="0.25">
      <c r="A27" s="30"/>
      <c r="B27" s="14" t="s">
        <v>19</v>
      </c>
      <c r="C27" s="15">
        <f>C24-C25</f>
        <v>0</v>
      </c>
      <c r="D27" s="15">
        <f t="shared" ref="D27:N27" si="12">D24-D25</f>
        <v>30</v>
      </c>
      <c r="E27" s="15">
        <f t="shared" si="12"/>
        <v>-33</v>
      </c>
      <c r="F27" s="15">
        <f t="shared" si="12"/>
        <v>0</v>
      </c>
      <c r="G27" s="15">
        <f t="shared" si="12"/>
        <v>0</v>
      </c>
      <c r="H27" s="15">
        <f t="shared" si="12"/>
        <v>0</v>
      </c>
      <c r="I27" s="15">
        <f t="shared" si="12"/>
        <v>40</v>
      </c>
      <c r="J27" s="15">
        <f t="shared" ref="J27:K27" si="13">J24-J25</f>
        <v>0</v>
      </c>
      <c r="K27" s="15">
        <f t="shared" si="13"/>
        <v>10</v>
      </c>
      <c r="L27" s="15">
        <f t="shared" si="12"/>
        <v>0</v>
      </c>
      <c r="M27" s="15">
        <f t="shared" si="12"/>
        <v>0</v>
      </c>
      <c r="N27" s="15">
        <f t="shared" si="12"/>
        <v>0</v>
      </c>
    </row>
    <row r="28" spans="1:14" ht="15.6" customHeight="1" thickBot="1" x14ac:dyDescent="0.25">
      <c r="A28" s="30"/>
      <c r="B28" s="14" t="s">
        <v>20</v>
      </c>
      <c r="C28" s="17">
        <f>(C24/C25)-1</f>
        <v>0</v>
      </c>
      <c r="D28" s="17">
        <f t="shared" ref="D28:N28" si="14">(D24/D25)-1</f>
        <v>0.33333333333333326</v>
      </c>
      <c r="E28" s="17">
        <f t="shared" si="14"/>
        <v>-0.12741312741312738</v>
      </c>
      <c r="F28" s="17">
        <f t="shared" si="14"/>
        <v>0</v>
      </c>
      <c r="G28" s="17">
        <f t="shared" si="14"/>
        <v>0</v>
      </c>
      <c r="H28" s="17">
        <f t="shared" si="14"/>
        <v>0</v>
      </c>
      <c r="I28" s="17">
        <f t="shared" si="14"/>
        <v>0.39999999999999991</v>
      </c>
      <c r="J28" s="17">
        <f t="shared" ref="J28:K28" si="15">(J24/J25)-1</f>
        <v>0</v>
      </c>
      <c r="K28" s="17">
        <f t="shared" si="15"/>
        <v>2.8328611898017053E-2</v>
      </c>
      <c r="L28" s="17">
        <f t="shared" si="14"/>
        <v>0</v>
      </c>
      <c r="M28" s="17">
        <f t="shared" si="14"/>
        <v>0</v>
      </c>
      <c r="N28" s="17">
        <f t="shared" si="14"/>
        <v>0</v>
      </c>
    </row>
    <row r="29" spans="1:14" ht="15.6" customHeight="1" thickBot="1" x14ac:dyDescent="0.25">
      <c r="A29" s="30"/>
      <c r="B29" s="14" t="s">
        <v>14</v>
      </c>
      <c r="C29" s="15">
        <v>14</v>
      </c>
      <c r="D29" s="15">
        <v>14</v>
      </c>
      <c r="E29" s="15">
        <v>14</v>
      </c>
      <c r="F29" s="16">
        <v>14</v>
      </c>
      <c r="G29" s="16">
        <v>14</v>
      </c>
      <c r="H29" s="16">
        <v>0</v>
      </c>
      <c r="I29" s="16">
        <v>14</v>
      </c>
      <c r="J29" s="16">
        <v>14</v>
      </c>
      <c r="K29" s="21">
        <v>90</v>
      </c>
      <c r="L29" s="16">
        <v>14</v>
      </c>
      <c r="M29" s="16">
        <v>14</v>
      </c>
      <c r="N29" s="16">
        <v>14</v>
      </c>
    </row>
    <row r="30" spans="1:14" ht="15.6" customHeight="1" thickBot="1" x14ac:dyDescent="0.25">
      <c r="A30" s="30"/>
      <c r="B30" s="14" t="s">
        <v>15</v>
      </c>
      <c r="C30" s="15">
        <v>14</v>
      </c>
      <c r="D30" s="15">
        <v>14</v>
      </c>
      <c r="E30" s="15">
        <v>14</v>
      </c>
      <c r="F30" s="16">
        <v>14</v>
      </c>
      <c r="G30" s="16">
        <v>14</v>
      </c>
      <c r="H30" s="16">
        <v>0</v>
      </c>
      <c r="I30" s="16">
        <v>14</v>
      </c>
      <c r="J30" s="16">
        <v>14</v>
      </c>
      <c r="K30" s="21">
        <v>90</v>
      </c>
      <c r="L30" s="16">
        <v>14</v>
      </c>
      <c r="M30" s="16">
        <v>14</v>
      </c>
      <c r="N30" s="16">
        <v>14</v>
      </c>
    </row>
    <row r="31" spans="1:14" ht="15.6" customHeight="1" thickBot="1" x14ac:dyDescent="0.25">
      <c r="A31" s="30"/>
      <c r="B31" s="14" t="s">
        <v>16</v>
      </c>
      <c r="C31" s="15">
        <v>30</v>
      </c>
      <c r="D31" s="15">
        <v>14</v>
      </c>
      <c r="E31" s="15">
        <v>14</v>
      </c>
      <c r="F31" s="16">
        <v>30</v>
      </c>
      <c r="G31" s="16">
        <v>14</v>
      </c>
      <c r="H31" s="16">
        <v>0</v>
      </c>
      <c r="I31" s="16">
        <v>14</v>
      </c>
      <c r="J31" s="16">
        <v>14</v>
      </c>
      <c r="K31" s="21">
        <v>90</v>
      </c>
      <c r="L31" s="16">
        <v>30</v>
      </c>
      <c r="M31" s="16">
        <v>30</v>
      </c>
      <c r="N31" s="16">
        <v>30</v>
      </c>
    </row>
    <row r="32" spans="1:14" ht="15.6" customHeight="1" thickBot="1" x14ac:dyDescent="0.25">
      <c r="A32" s="30"/>
      <c r="B32" s="14" t="s">
        <v>21</v>
      </c>
      <c r="C32" s="15">
        <f>C29-C30</f>
        <v>0</v>
      </c>
      <c r="D32" s="15">
        <f t="shared" ref="D32:N32" si="16">D29-D30</f>
        <v>0</v>
      </c>
      <c r="E32" s="15">
        <f t="shared" si="16"/>
        <v>0</v>
      </c>
      <c r="F32" s="15">
        <f t="shared" si="16"/>
        <v>0</v>
      </c>
      <c r="G32" s="15">
        <f t="shared" si="16"/>
        <v>0</v>
      </c>
      <c r="H32" s="15">
        <f t="shared" si="16"/>
        <v>0</v>
      </c>
      <c r="I32" s="15">
        <f t="shared" si="16"/>
        <v>0</v>
      </c>
      <c r="J32" s="15">
        <f t="shared" ref="J32:K32" si="17">J29-J30</f>
        <v>0</v>
      </c>
      <c r="K32" s="15">
        <f t="shared" si="17"/>
        <v>0</v>
      </c>
      <c r="L32" s="15">
        <f t="shared" si="16"/>
        <v>0</v>
      </c>
      <c r="M32" s="15">
        <f t="shared" si="16"/>
        <v>0</v>
      </c>
      <c r="N32" s="15">
        <f t="shared" si="16"/>
        <v>0</v>
      </c>
    </row>
    <row r="33" spans="1:14" ht="15.6" customHeight="1" thickBot="1" x14ac:dyDescent="0.25">
      <c r="A33" s="31"/>
      <c r="B33" s="14" t="s">
        <v>22</v>
      </c>
      <c r="C33" s="17">
        <f>(C29/C31)-1</f>
        <v>-0.53333333333333333</v>
      </c>
      <c r="D33" s="17">
        <f t="shared" ref="D33:N33" si="18">(D29/D31)-1</f>
        <v>0</v>
      </c>
      <c r="E33" s="17">
        <f t="shared" si="18"/>
        <v>0</v>
      </c>
      <c r="F33" s="17">
        <f t="shared" si="18"/>
        <v>-0.53333333333333333</v>
      </c>
      <c r="G33" s="17">
        <f t="shared" si="18"/>
        <v>0</v>
      </c>
      <c r="H33" s="17" t="e">
        <f t="shared" si="18"/>
        <v>#DIV/0!</v>
      </c>
      <c r="I33" s="17">
        <f t="shared" si="18"/>
        <v>0</v>
      </c>
      <c r="J33" s="17">
        <f t="shared" ref="J33:K33" si="19">(J29/J31)-1</f>
        <v>0</v>
      </c>
      <c r="K33" s="17">
        <f t="shared" si="19"/>
        <v>0</v>
      </c>
      <c r="L33" s="17">
        <f t="shared" si="18"/>
        <v>-0.53333333333333333</v>
      </c>
      <c r="M33" s="17">
        <f t="shared" si="18"/>
        <v>-0.53333333333333333</v>
      </c>
      <c r="N33" s="17">
        <f t="shared" si="18"/>
        <v>-0.53333333333333333</v>
      </c>
    </row>
    <row r="34" spans="1:14" ht="15.6" customHeight="1" thickBot="1" x14ac:dyDescent="0.25">
      <c r="A34" s="22" t="s">
        <v>23</v>
      </c>
      <c r="B34" s="14" t="s">
        <v>24</v>
      </c>
      <c r="C34" s="17">
        <f>1/8</f>
        <v>0.125</v>
      </c>
      <c r="D34" s="17">
        <f>0/20</f>
        <v>0</v>
      </c>
      <c r="E34" s="17">
        <f>11/136</f>
        <v>8.0882352941176475E-2</v>
      </c>
      <c r="F34" s="23">
        <f>3/7</f>
        <v>0.42857142857142855</v>
      </c>
      <c r="G34" s="23" t="e">
        <f>0/0</f>
        <v>#DIV/0!</v>
      </c>
      <c r="H34" s="23" t="e">
        <f>0/0</f>
        <v>#DIV/0!</v>
      </c>
      <c r="I34" s="23">
        <f>0/8</f>
        <v>0</v>
      </c>
      <c r="J34" s="23">
        <f>0/11</f>
        <v>0</v>
      </c>
      <c r="K34" s="23">
        <f>0/2</f>
        <v>0</v>
      </c>
      <c r="L34" s="23">
        <f>4/30</f>
        <v>0.13333333333333333</v>
      </c>
      <c r="M34" s="23">
        <f>3/31</f>
        <v>9.6774193548387094E-2</v>
      </c>
      <c r="N34" s="23">
        <f>5/31</f>
        <v>0.16129032258064516</v>
      </c>
    </row>
    <row r="35" spans="1:14" ht="15.6" customHeight="1" thickBot="1" x14ac:dyDescent="0.25">
      <c r="A35" s="22" t="s">
        <v>25</v>
      </c>
      <c r="B35" s="14" t="s">
        <v>26</v>
      </c>
      <c r="C35" s="24">
        <v>0.19009999999999999</v>
      </c>
      <c r="D35" s="24">
        <v>0.16830000000000001</v>
      </c>
      <c r="E35" s="24">
        <v>8.4900000000000003E-2</v>
      </c>
      <c r="F35" s="25">
        <v>7.3499999999999996E-2</v>
      </c>
      <c r="G35" s="25">
        <v>0.21709999999999999</v>
      </c>
      <c r="H35" s="25">
        <v>9.8299999999999998E-2</v>
      </c>
      <c r="I35" s="25">
        <v>0.18360000000000001</v>
      </c>
      <c r="J35" s="32">
        <v>0.1051</v>
      </c>
      <c r="K35" s="33"/>
      <c r="L35" s="25">
        <v>9.5100000000000004E-2</v>
      </c>
      <c r="M35" s="25">
        <v>0.13589999999999999</v>
      </c>
      <c r="N35" s="25">
        <v>0.1113</v>
      </c>
    </row>
    <row r="36" spans="1:14" ht="15.6" customHeight="1" thickBot="1" x14ac:dyDescent="0.25">
      <c r="A36" s="22" t="s">
        <v>27</v>
      </c>
      <c r="B36" s="14" t="s">
        <v>28</v>
      </c>
      <c r="C36" s="26" t="s">
        <v>47</v>
      </c>
      <c r="D36" s="26" t="s">
        <v>48</v>
      </c>
      <c r="E36" s="15" t="s">
        <v>49</v>
      </c>
      <c r="F36" s="21" t="s">
        <v>50</v>
      </c>
      <c r="G36" s="27" t="s">
        <v>51</v>
      </c>
      <c r="H36" s="28" t="s">
        <v>52</v>
      </c>
      <c r="I36" s="21" t="s">
        <v>53</v>
      </c>
      <c r="J36" s="21" t="s">
        <v>54</v>
      </c>
      <c r="K36" s="21" t="s">
        <v>55</v>
      </c>
      <c r="L36" s="21" t="s">
        <v>56</v>
      </c>
      <c r="M36" s="21" t="s">
        <v>57</v>
      </c>
      <c r="N36" s="21" t="s">
        <v>58</v>
      </c>
    </row>
    <row r="37" spans="1:14" ht="15.6" customHeight="1" thickBot="1" x14ac:dyDescent="0.25">
      <c r="A37" s="22" t="s">
        <v>29</v>
      </c>
      <c r="B37" s="14" t="s">
        <v>30</v>
      </c>
      <c r="C37" s="24">
        <v>0.3478</v>
      </c>
      <c r="D37" s="24">
        <v>0.85289999999999999</v>
      </c>
      <c r="E37" s="24">
        <v>0</v>
      </c>
      <c r="F37" s="34">
        <v>1</v>
      </c>
      <c r="G37" s="25">
        <v>0</v>
      </c>
      <c r="H37" s="25">
        <v>0</v>
      </c>
      <c r="I37" s="25">
        <v>1</v>
      </c>
      <c r="J37" s="32">
        <v>0.77780000000000005</v>
      </c>
      <c r="K37" s="33"/>
      <c r="L37" s="25">
        <v>0.7742</v>
      </c>
      <c r="M37" s="25">
        <v>0.89290000000000003</v>
      </c>
      <c r="N37" s="25">
        <v>0.83330000000000004</v>
      </c>
    </row>
  </sheetData>
  <mergeCells count="5">
    <mergeCell ref="A5:A11"/>
    <mergeCell ref="A12:A18"/>
    <mergeCell ref="A19:A33"/>
    <mergeCell ref="J35:K35"/>
    <mergeCell ref="J37:K37"/>
  </mergeCells>
  <pageMargins left="0.39370078740157483" right="0.39370078740157483" top="0.19685039370078741" bottom="0.19685039370078741" header="0.31496062992125984" footer="0.31496062992125984"/>
  <pageSetup paperSize="9" scale="67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Tabela1 - kazalniki (mesec x)</vt:lpstr>
      <vt:lpstr>'Tabela1 - kazalniki (mesec x)'!Področje_tiskanja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Ajda ROGELJ</dc:creator>
  <cp:lastModifiedBy>Anita MEŠKO</cp:lastModifiedBy>
  <cp:lastPrinted>2018-08-30T13:47:46Z</cp:lastPrinted>
  <dcterms:created xsi:type="dcterms:W3CDTF">2018-05-08T05:44:19Z</dcterms:created>
  <dcterms:modified xsi:type="dcterms:W3CDTF">2018-09-12T07:21:14Z</dcterms:modified>
</cp:coreProperties>
</file>